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guo.local\DFSFILES\KEMEROVO\PEO\ООО УК ЖИЛИЩНИК\Жилищник 4593\Анализ\Теплоснабжение\Сквозные расчеты\Экономия по ОДПУ\2019\Перерасчет за отопление 2019 (инф. для размещения на сайт)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K23" i="1" l="1"/>
  <c r="F23" i="1"/>
  <c r="E23" i="1" l="1"/>
  <c r="L15" i="1"/>
  <c r="C23" i="1"/>
  <c r="L12" i="1"/>
  <c r="L13" i="1"/>
  <c r="L14" i="1"/>
  <c r="L16" i="1"/>
  <c r="L17" i="1"/>
  <c r="L18" i="1"/>
  <c r="L19" i="1"/>
  <c r="L20" i="1"/>
  <c r="L21" i="1"/>
  <c r="L22" i="1"/>
  <c r="L11" i="1"/>
  <c r="J23" i="1"/>
  <c r="D23" i="1"/>
  <c r="L23" i="1" l="1"/>
</calcChain>
</file>

<file path=xl/sharedStrings.xml><?xml version="1.0" encoding="utf-8"?>
<sst xmlns="http://schemas.openxmlformats.org/spreadsheetml/2006/main" count="40" uniqueCount="36">
  <si>
    <t>Наименование управляющей организации: ООО "УК "Жилищник"</t>
  </si>
  <si>
    <t>Адрес  МКД:</t>
  </si>
  <si>
    <t>месяц</t>
  </si>
  <si>
    <t>Предъявленный РСО объем 
 по счет фактуре</t>
  </si>
  <si>
    <t>Отапливаемая площадь (только жилое)</t>
  </si>
  <si>
    <t>Размер платы граждан</t>
  </si>
  <si>
    <t>Начислено потребителям</t>
  </si>
  <si>
    <t>Сумма корректировки             ("-" к доначислению, "+" к возврату)</t>
  </si>
  <si>
    <t>по 
соц.норме</t>
  </si>
  <si>
    <t>сверхсоц.
нормы</t>
  </si>
  <si>
    <t>пустующая</t>
  </si>
  <si>
    <t>Гкал</t>
  </si>
  <si>
    <t>руб</t>
  </si>
  <si>
    <t>м2</t>
  </si>
  <si>
    <t>Гкал/м2</t>
  </si>
  <si>
    <t>руб/Гкал</t>
  </si>
  <si>
    <t>руб.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</si>
  <si>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</si>
  <si>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</si>
  <si>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</si>
  <si>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</si>
  <si>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</si>
  <si>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</si>
  <si>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</si>
  <si>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</si>
  <si>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</si>
  <si>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</si>
  <si>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</si>
  <si>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</si>
  <si>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ГОД</t>
  </si>
  <si>
    <t>ПЕРЕРАСЧЕТ  ЗА ОТОПЛЕНИЕ ЗА 2019 год</t>
  </si>
  <si>
    <t>Директор ООО "УК "Жилищник"</t>
  </si>
  <si>
    <t>Кончаев М.С.</t>
  </si>
  <si>
    <t>Норматив среднесложившийся за 2018 год</t>
  </si>
  <si>
    <t>Расход Гкал на 1 м2 , 
исходя из показаний ОДПУ в 2019 г ( на 2020 г)</t>
  </si>
  <si>
    <t>Строителей б-р, 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</si>
</sst>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_(* #,##0.00_);_(* \(#,##0.00\);_(* &quot;-&quot;??_);_(@_)"/>
    <numFmt numFmtId="165" formatCode="0.0000"/>
    <numFmt numFmtId="166" formatCode="0.000"/>
    <numFmt numFmtId="167" formatCode="_-* #,##0.000_р_._-;\-* #,##0.000_р_._-;_-* &quot;-&quot;??_р_._-;_-@_-"/>
    <numFmt numFmtId="168" formatCode="#,##0.000_ ;\-#,##0.000\ "/>
    <numFmt numFmtId="169" formatCode="#,##0.000"/>
    <numFmt numFmtId="170" formatCode="_-* #,##0.00_р_._-;\-* #,##0.00_р_._-;_-* &quot;-&quot;??_р_._-;_-@_-"/>
  </numFmts>
  <fonts count="6" x14ac:knownFonts="1">
    <font>
      <sz val="11"/>
      <color indexed="8"/>
      <name val="Calibri"/>
      <family val="2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23"/>
      </patternFill>
    </fill>
  </fills>
  <borders count="2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 style="thin">
        <color indexed="64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64"/>
      </top>
      <bottom/>
      <diagonal/>
    </border>
    <border>
      <left style="thin">
        <color indexed="59"/>
      </left>
      <right style="thin">
        <color indexed="64"/>
      </right>
      <top style="thin">
        <color indexed="64"/>
      </top>
      <bottom style="thin">
        <color indexed="59"/>
      </bottom>
      <diagonal/>
    </border>
    <border>
      <left/>
      <right/>
      <top style="thin">
        <color indexed="59"/>
      </top>
      <bottom/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59"/>
      </bottom>
      <diagonal/>
    </border>
    <border>
      <left style="thin">
        <color indexed="64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 style="thin">
        <color indexed="64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 style="thin">
        <color indexed="59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59"/>
      </left>
      <right style="thin">
        <color indexed="64"/>
      </right>
      <top/>
      <bottom style="thin">
        <color indexed="59"/>
      </bottom>
      <diagonal/>
    </border>
    <border>
      <left style="thin">
        <color indexed="64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2">
    <xf numFmtId="0" fontId="0" fillId="0" borderId="0"/>
    <xf numFmtId="164" fontId="3" fillId="0" borderId="0" applyFill="0" applyBorder="0" applyAlignment="0" applyProtection="0"/>
  </cellStyleXfs>
  <cellXfs count="53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0" borderId="1" xfId="0" applyFont="1" applyBorder="1" applyAlignment="1">
      <alignment horizontal="left" vertical="center" wrapText="1"/>
    </xf>
    <xf numFmtId="0" fontId="0" fillId="0" borderId="2" xfId="0" applyBorder="1" applyAlignment="1"/>
    <xf numFmtId="0" fontId="0" fillId="0" borderId="0" xfId="0" applyBorder="1" applyAlignment="1"/>
    <xf numFmtId="0" fontId="1" fillId="0" borderId="0" xfId="0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top"/>
    </xf>
    <xf numFmtId="0" fontId="2" fillId="0" borderId="18" xfId="0" applyFont="1" applyBorder="1" applyAlignment="1">
      <alignment horizontal="center" vertical="top"/>
    </xf>
    <xf numFmtId="0" fontId="2" fillId="0" borderId="19" xfId="0" applyFont="1" applyBorder="1" applyAlignment="1">
      <alignment horizontal="center" vertical="top"/>
    </xf>
    <xf numFmtId="0" fontId="2" fillId="0" borderId="19" xfId="0" applyFont="1" applyFill="1" applyBorder="1" applyAlignment="1">
      <alignment horizontal="center" vertical="top"/>
    </xf>
    <xf numFmtId="0" fontId="2" fillId="0" borderId="2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0" xfId="0" applyFont="1" applyAlignment="1">
      <alignment horizontal="center" vertical="top"/>
    </xf>
    <xf numFmtId="164" fontId="4" fillId="0" borderId="10" xfId="1" applyFont="1" applyBorder="1" applyAlignment="1">
      <alignment horizontal="left" vertical="center"/>
    </xf>
    <xf numFmtId="164" fontId="4" fillId="0" borderId="20" xfId="1" applyFont="1" applyFill="1" applyBorder="1" applyAlignment="1">
      <alignment horizontal="center" vertical="center"/>
    </xf>
    <xf numFmtId="167" fontId="5" fillId="0" borderId="20" xfId="1" applyNumberFormat="1" applyFont="1" applyBorder="1" applyAlignment="1">
      <alignment horizontal="center" vertical="center"/>
    </xf>
    <xf numFmtId="164" fontId="4" fillId="0" borderId="10" xfId="1" applyFont="1" applyBorder="1" applyAlignment="1">
      <alignment horizontal="center" vertical="center"/>
    </xf>
    <xf numFmtId="164" fontId="4" fillId="0" borderId="0" xfId="1" applyFont="1" applyAlignment="1">
      <alignment horizontal="center" vertical="top"/>
    </xf>
    <xf numFmtId="164" fontId="5" fillId="3" borderId="15" xfId="1" applyFont="1" applyFill="1" applyBorder="1" applyAlignment="1">
      <alignment horizontal="left" vertical="center"/>
    </xf>
    <xf numFmtId="167" fontId="5" fillId="4" borderId="12" xfId="1" applyNumberFormat="1" applyFont="1" applyFill="1" applyBorder="1" applyAlignment="1">
      <alignment horizontal="center" vertical="center"/>
    </xf>
    <xf numFmtId="164" fontId="5" fillId="4" borderId="13" xfId="1" applyFont="1" applyFill="1" applyBorder="1" applyAlignment="1">
      <alignment horizontal="center" vertical="center"/>
    </xf>
    <xf numFmtId="168" fontId="5" fillId="4" borderId="12" xfId="1" applyNumberFormat="1" applyFont="1" applyFill="1" applyBorder="1" applyAlignment="1">
      <alignment horizontal="center" vertical="center"/>
    </xf>
    <xf numFmtId="169" fontId="5" fillId="4" borderId="13" xfId="1" applyNumberFormat="1" applyFont="1" applyFill="1" applyBorder="1" applyAlignment="1">
      <alignment horizontal="center" vertical="center"/>
    </xf>
    <xf numFmtId="167" fontId="4" fillId="2" borderId="20" xfId="1" applyNumberFormat="1" applyFont="1" applyFill="1" applyBorder="1" applyAlignment="1">
      <alignment horizontal="center" vertical="center"/>
    </xf>
    <xf numFmtId="164" fontId="4" fillId="2" borderId="20" xfId="1" applyFont="1" applyFill="1" applyBorder="1" applyAlignment="1">
      <alignment horizontal="center" vertical="center"/>
    </xf>
    <xf numFmtId="167" fontId="4" fillId="0" borderId="20" xfId="1" applyNumberFormat="1" applyFont="1" applyBorder="1" applyAlignment="1">
      <alignment horizontal="center" vertical="center"/>
    </xf>
    <xf numFmtId="170" fontId="5" fillId="4" borderId="12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2" fillId="5" borderId="19" xfId="0" applyFont="1" applyFill="1" applyBorder="1" applyAlignment="1">
      <alignment horizontal="center" vertical="top"/>
    </xf>
    <xf numFmtId="164" fontId="4" fillId="5" borderId="20" xfId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B1:L26"/>
  <sheetViews>
    <sheetView tabSelected="1" topLeftCell="A4" zoomScale="80" zoomScaleNormal="80" workbookViewId="0">
      <pane xSplit="2" topLeftCell="C1" activePane="topRight" state="frozen"/>
      <selection activeCell="D206" sqref="D206"/>
      <selection pane="topRight" activeCell="K34" sqref="K34"/>
    </sheetView>
  </sheetViews>
  <sheetFormatPr defaultRowHeight="11.25" customHeight="1" x14ac:dyDescent="0.25"/>
  <cols>
    <col min="1" max="1" width="3.28515625" style="1" customWidth="1"/>
    <col min="2" max="2" width="12.7109375" style="1" customWidth="1"/>
    <col min="3" max="3" width="14.28515625" style="1" customWidth="1"/>
    <col min="4" max="4" width="16.5703125" style="1" customWidth="1"/>
    <col min="5" max="5" width="13.5703125" style="1" customWidth="1"/>
    <col min="6" max="6" width="11.5703125" style="1" customWidth="1"/>
    <col min="7" max="7" width="10.28515625" style="1" bestFit="1" customWidth="1"/>
    <col min="8" max="8" width="10.140625" style="1" customWidth="1"/>
    <col min="9" max="9" width="11.7109375" style="1" bestFit="1" customWidth="1"/>
    <col min="10" max="10" width="16.140625" style="1" customWidth="1"/>
    <col min="11" max="11" width="15.140625" style="1" customWidth="1"/>
    <col min="12" max="12" width="17.85546875" style="1" customWidth="1"/>
    <col min="13" max="13" width="9.140625" style="1"/>
    <col min="14" max="14" width="28.7109375" style="1" bestFit="1" customWidth="1"/>
    <col min="15" max="16384" width="9.140625" style="1"/>
  </cols>
  <sheetData>
    <row r="1" spans="2:12" ht="15.75" customHeight="1" x14ac:dyDescent="0.25">
      <c r="L1" s="2"/>
    </row>
    <row r="2" spans="2:12" ht="15" customHeight="1" x14ac:dyDescent="0.25">
      <c r="B2" s="39" t="s">
        <v>30</v>
      </c>
      <c r="C2" s="39"/>
      <c r="D2" s="39"/>
      <c r="E2" s="39"/>
      <c r="F2" s="39"/>
      <c r="G2" s="39"/>
      <c r="H2" s="39"/>
      <c r="I2" s="39"/>
      <c r="J2" s="39"/>
      <c r="K2" s="39"/>
      <c r="L2" s="39"/>
    </row>
    <row r="4" spans="2:12" ht="15" x14ac:dyDescent="0.25">
      <c r="B4" s="40" t="s">
        <v>0</v>
      </c>
      <c r="C4" s="40"/>
      <c r="D4" s="40"/>
      <c r="E4" s="40"/>
      <c r="F4" s="40"/>
      <c r="G4" s="40"/>
      <c r="H4" s="40"/>
      <c r="I4" s="40"/>
      <c r="J4" s="40"/>
      <c r="K4" s="40"/>
      <c r="L4" s="40"/>
    </row>
    <row r="5" spans="2:12" ht="15" x14ac:dyDescent="0.25">
      <c r="H5" s="4"/>
      <c r="I5" s="4"/>
    </row>
    <row r="6" spans="2:12" ht="15" x14ac:dyDescent="0.25">
      <c r="C6" s="3" t="s">
        <v>1</v>
      </c>
      <c r="D6" s="4" t="s">
        <v>35</v>
      </c>
    </row>
    <row r="7" spans="2:12" ht="15" x14ac:dyDescent="0.25">
      <c r="B7" s="5"/>
      <c r="C7" s="6"/>
      <c r="D7" s="7"/>
      <c r="E7" s="7"/>
      <c r="F7" s="8"/>
      <c r="G7" s="9"/>
      <c r="H7" s="8"/>
      <c r="I7" s="10"/>
    </row>
    <row r="8" spans="2:12" ht="36.75" customHeight="1" x14ac:dyDescent="0.25">
      <c r="B8" s="41" t="s">
        <v>2</v>
      </c>
      <c r="C8" s="43" t="s">
        <v>3</v>
      </c>
      <c r="D8" s="44"/>
      <c r="E8" s="47" t="s">
        <v>4</v>
      </c>
      <c r="F8" s="44" t="s">
        <v>33</v>
      </c>
      <c r="G8" s="44" t="s">
        <v>5</v>
      </c>
      <c r="H8" s="44"/>
      <c r="I8" s="49"/>
      <c r="J8" s="50" t="s">
        <v>6</v>
      </c>
      <c r="K8" s="52" t="s">
        <v>34</v>
      </c>
      <c r="L8" s="38" t="s">
        <v>7</v>
      </c>
    </row>
    <row r="9" spans="2:12" s="13" customFormat="1" ht="78" customHeight="1" x14ac:dyDescent="0.25">
      <c r="B9" s="42"/>
      <c r="C9" s="45"/>
      <c r="D9" s="46"/>
      <c r="E9" s="48"/>
      <c r="F9" s="46"/>
      <c r="G9" s="11" t="s">
        <v>8</v>
      </c>
      <c r="H9" s="11" t="s">
        <v>9</v>
      </c>
      <c r="I9" s="12" t="s">
        <v>10</v>
      </c>
      <c r="J9" s="51"/>
      <c r="K9" s="52"/>
      <c r="L9" s="38"/>
    </row>
    <row r="10" spans="2:12" s="20" customFormat="1" ht="15" customHeight="1" x14ac:dyDescent="0.25">
      <c r="B10" s="14"/>
      <c r="C10" s="15" t="s">
        <v>11</v>
      </c>
      <c r="D10" s="36" t="s">
        <v>12</v>
      </c>
      <c r="E10" s="16" t="s">
        <v>13</v>
      </c>
      <c r="F10" s="16" t="s">
        <v>14</v>
      </c>
      <c r="G10" s="16" t="s">
        <v>15</v>
      </c>
      <c r="H10" s="16" t="s">
        <v>15</v>
      </c>
      <c r="I10" s="16" t="s">
        <v>15</v>
      </c>
      <c r="J10" s="17" t="s">
        <v>16</v>
      </c>
      <c r="K10" s="18" t="s">
        <v>14</v>
      </c>
      <c r="L10" s="19" t="s">
        <v>16</v>
      </c>
    </row>
    <row r="11" spans="2:12" s="25" customFormat="1" ht="27.75" customHeight="1" x14ac:dyDescent="0.25">
      <c r="B11" s="21" t="s">
        <v>17</v>
      </c>
      <c r="C11" s="31">
        <v>241.42699999999999</v>
      </c>
      <c r="D11" s="37">
        <v>189187.38</v>
      </c>
      <c r="E11" s="32">
        <v>4626.1000000000004</v>
      </c>
      <c r="F11" s="31">
        <v>2.3E-2</v>
      </c>
      <c r="G11" s="22">
        <v>757.54</v>
      </c>
      <c r="H11" s="22">
        <v>945.12</v>
      </c>
      <c r="I11" s="22">
        <v>1468.84</v>
      </c>
      <c r="J11" s="22">
        <v>83884.28</v>
      </c>
      <c r="K11" s="33">
        <v>5.2188020146559731E-2</v>
      </c>
      <c r="L11" s="24">
        <f>J11-D11</f>
        <v>-105303.1</v>
      </c>
    </row>
    <row r="12" spans="2:12" s="25" customFormat="1" ht="27.75" customHeight="1" x14ac:dyDescent="0.25">
      <c r="B12" s="21" t="s">
        <v>18</v>
      </c>
      <c r="C12" s="31">
        <v>235.63399999999999</v>
      </c>
      <c r="D12" s="37">
        <v>185755.71</v>
      </c>
      <c r="E12" s="32">
        <v>4626.1000000000004</v>
      </c>
      <c r="F12" s="31">
        <v>2.3E-2</v>
      </c>
      <c r="G12" s="22">
        <v>757.54</v>
      </c>
      <c r="H12" s="22">
        <v>945.12</v>
      </c>
      <c r="I12" s="22">
        <v>1468.84</v>
      </c>
      <c r="J12" s="22">
        <v>83884.28</v>
      </c>
      <c r="K12" s="33">
        <v>5.0935777436717747E-2</v>
      </c>
      <c r="L12" s="24">
        <f t="shared" ref="L12:L22" si="0">J12-D12</f>
        <v>-101871.43</v>
      </c>
    </row>
    <row r="13" spans="2:12" s="25" customFormat="1" ht="27.75" customHeight="1" x14ac:dyDescent="0.25">
      <c r="B13" s="21" t="s">
        <v>19</v>
      </c>
      <c r="C13" s="31">
        <v>132.39699999999999</v>
      </c>
      <c r="D13" s="37">
        <v>105214.7</v>
      </c>
      <c r="E13" s="32">
        <v>4626.0999999999995</v>
      </c>
      <c r="F13" s="31">
        <v>2.3E-2</v>
      </c>
      <c r="G13" s="22">
        <v>757.54</v>
      </c>
      <c r="H13" s="22">
        <v>945.12</v>
      </c>
      <c r="I13" s="22">
        <v>1468.84</v>
      </c>
      <c r="J13" s="22">
        <v>84555.56</v>
      </c>
      <c r="K13" s="23">
        <v>2.861957156135838E-2</v>
      </c>
      <c r="L13" s="24">
        <f t="shared" si="0"/>
        <v>-20659.14</v>
      </c>
    </row>
    <row r="14" spans="2:12" s="25" customFormat="1" ht="27.75" customHeight="1" x14ac:dyDescent="0.25">
      <c r="B14" s="21" t="s">
        <v>20</v>
      </c>
      <c r="C14" s="31">
        <v>118.705</v>
      </c>
      <c r="D14" s="37">
        <v>94185.37</v>
      </c>
      <c r="E14" s="32">
        <v>4626.1000000000004</v>
      </c>
      <c r="F14" s="31">
        <v>2.3E-2</v>
      </c>
      <c r="G14" s="22">
        <v>757.54</v>
      </c>
      <c r="H14" s="22">
        <v>945.12</v>
      </c>
      <c r="I14" s="22">
        <v>1468.84</v>
      </c>
      <c r="J14" s="22">
        <v>84422.58</v>
      </c>
      <c r="K14" s="23">
        <v>2.5659843064352261E-2</v>
      </c>
      <c r="L14" s="24">
        <f t="shared" si="0"/>
        <v>-9762.7899999999936</v>
      </c>
    </row>
    <row r="15" spans="2:12" s="25" customFormat="1" ht="27.75" customHeight="1" x14ac:dyDescent="0.25">
      <c r="B15" s="21" t="s">
        <v>21</v>
      </c>
      <c r="C15" s="31">
        <v>87.418000000000006</v>
      </c>
      <c r="D15" s="37">
        <v>69393.55</v>
      </c>
      <c r="E15" s="32">
        <v>4626.1000000000004</v>
      </c>
      <c r="F15" s="31">
        <v>2.3E-2</v>
      </c>
      <c r="G15" s="22">
        <v>757.54</v>
      </c>
      <c r="H15" s="22">
        <v>945.12</v>
      </c>
      <c r="I15" s="22">
        <v>1468.84</v>
      </c>
      <c r="J15" s="22">
        <v>84461.42</v>
      </c>
      <c r="K15" s="23">
        <v>1.8896694840146128E-2</v>
      </c>
      <c r="L15" s="24">
        <f t="shared" si="0"/>
        <v>15067.869999999995</v>
      </c>
    </row>
    <row r="16" spans="2:12" s="25" customFormat="1" ht="27.75" customHeight="1" x14ac:dyDescent="0.25">
      <c r="B16" s="21" t="s">
        <v>22</v>
      </c>
      <c r="C16" s="31">
        <v>0</v>
      </c>
      <c r="D16" s="37">
        <v>0</v>
      </c>
      <c r="E16" s="32">
        <v>4626.1000000000004</v>
      </c>
      <c r="F16" s="31">
        <v>2.3E-2</v>
      </c>
      <c r="G16" s="22">
        <v>757.54</v>
      </c>
      <c r="H16" s="22">
        <v>945.12</v>
      </c>
      <c r="I16" s="22">
        <v>1468.84</v>
      </c>
      <c r="J16" s="22">
        <v>85269.250000000015</v>
      </c>
      <c r="K16" s="23">
        <v>0</v>
      </c>
      <c r="L16" s="24">
        <f t="shared" si="0"/>
        <v>85269.250000000015</v>
      </c>
    </row>
    <row r="17" spans="2:12" s="25" customFormat="1" ht="27.75" customHeight="1" x14ac:dyDescent="0.25">
      <c r="B17" s="21" t="s">
        <v>23</v>
      </c>
      <c r="C17" s="31">
        <v>0</v>
      </c>
      <c r="D17" s="37">
        <v>0</v>
      </c>
      <c r="E17" s="32">
        <v>4626.1000000000004</v>
      </c>
      <c r="F17" s="31">
        <v>2.3E-2</v>
      </c>
      <c r="G17" s="22">
        <v>778.75</v>
      </c>
      <c r="H17" s="22">
        <v>971.58</v>
      </c>
      <c r="I17" s="22">
        <v>1645.09</v>
      </c>
      <c r="J17" s="22">
        <v>87931.420000000013</v>
      </c>
      <c r="K17" s="23">
        <v>0</v>
      </c>
      <c r="L17" s="24">
        <f t="shared" si="0"/>
        <v>87931.420000000013</v>
      </c>
    </row>
    <row r="18" spans="2:12" s="25" customFormat="1" ht="27.75" customHeight="1" x14ac:dyDescent="0.25">
      <c r="B18" s="21" t="s">
        <v>24</v>
      </c>
      <c r="C18" s="31">
        <v>0</v>
      </c>
      <c r="D18" s="37">
        <v>0</v>
      </c>
      <c r="E18" s="32">
        <v>4626.1000000000004</v>
      </c>
      <c r="F18" s="31">
        <v>2.3E-2</v>
      </c>
      <c r="G18" s="22">
        <v>778.75</v>
      </c>
      <c r="H18" s="22">
        <v>971.58</v>
      </c>
      <c r="I18" s="22">
        <v>1645.09</v>
      </c>
      <c r="J18" s="22">
        <v>87838.290000000008</v>
      </c>
      <c r="K18" s="23">
        <v>0</v>
      </c>
      <c r="L18" s="24">
        <f t="shared" si="0"/>
        <v>87838.290000000008</v>
      </c>
    </row>
    <row r="19" spans="2:12" s="25" customFormat="1" ht="27.75" customHeight="1" x14ac:dyDescent="0.25">
      <c r="B19" s="21" t="s">
        <v>25</v>
      </c>
      <c r="C19" s="31">
        <v>12.207000000000001</v>
      </c>
      <c r="D19" s="37">
        <v>9999.01</v>
      </c>
      <c r="E19" s="32">
        <v>4626.1000000000004</v>
      </c>
      <c r="F19" s="31">
        <v>2.3E-2</v>
      </c>
      <c r="G19" s="22">
        <v>778.75</v>
      </c>
      <c r="H19" s="22">
        <v>971.58</v>
      </c>
      <c r="I19" s="22">
        <v>1645.09</v>
      </c>
      <c r="J19" s="22">
        <v>87158.24000000002</v>
      </c>
      <c r="K19" s="23">
        <v>2.6387237629969086E-3</v>
      </c>
      <c r="L19" s="24">
        <f t="shared" si="0"/>
        <v>77159.230000000025</v>
      </c>
    </row>
    <row r="20" spans="2:12" s="25" customFormat="1" ht="27.75" customHeight="1" x14ac:dyDescent="0.25">
      <c r="B20" s="21" t="s">
        <v>26</v>
      </c>
      <c r="C20" s="31">
        <v>108.758</v>
      </c>
      <c r="D20" s="37">
        <v>89089.39</v>
      </c>
      <c r="E20" s="32">
        <v>4626.1000000000004</v>
      </c>
      <c r="F20" s="31">
        <v>2.3E-2</v>
      </c>
      <c r="G20" s="22">
        <v>778.75</v>
      </c>
      <c r="H20" s="22">
        <v>971.58</v>
      </c>
      <c r="I20" s="22">
        <v>1645.09</v>
      </c>
      <c r="J20" s="22">
        <v>87158.24</v>
      </c>
      <c r="K20" s="23">
        <v>2.3509651758500678E-2</v>
      </c>
      <c r="L20" s="24">
        <f t="shared" si="0"/>
        <v>-1931.1499999999942</v>
      </c>
    </row>
    <row r="21" spans="2:12" s="25" customFormat="1" ht="27.75" customHeight="1" x14ac:dyDescent="0.25">
      <c r="B21" s="21" t="s">
        <v>27</v>
      </c>
      <c r="C21" s="31">
        <v>165.434</v>
      </c>
      <c r="D21" s="37">
        <v>135466.81</v>
      </c>
      <c r="E21" s="32">
        <v>4626.1000000000004</v>
      </c>
      <c r="F21" s="31">
        <v>2.3E-2</v>
      </c>
      <c r="G21" s="22">
        <v>778.75</v>
      </c>
      <c r="H21" s="22">
        <v>971.58</v>
      </c>
      <c r="I21" s="22">
        <v>1645.09</v>
      </c>
      <c r="J21" s="22">
        <v>87126.750000000015</v>
      </c>
      <c r="K21" s="23">
        <v>3.576100819264607E-2</v>
      </c>
      <c r="L21" s="24">
        <f t="shared" si="0"/>
        <v>-48340.059999999983</v>
      </c>
    </row>
    <row r="22" spans="2:12" s="25" customFormat="1" ht="27.75" customHeight="1" x14ac:dyDescent="0.25">
      <c r="B22" s="21" t="s">
        <v>28</v>
      </c>
      <c r="C22" s="31">
        <v>65.061999999999998</v>
      </c>
      <c r="D22" s="37">
        <v>53317.96</v>
      </c>
      <c r="E22" s="32">
        <v>4626.1000000000004</v>
      </c>
      <c r="F22" s="31">
        <v>2.3E-2</v>
      </c>
      <c r="G22" s="22">
        <v>778.75</v>
      </c>
      <c r="H22" s="22">
        <v>971.58</v>
      </c>
      <c r="I22" s="22">
        <v>1645.09</v>
      </c>
      <c r="J22" s="22">
        <v>87194.17</v>
      </c>
      <c r="K22" s="23">
        <v>1.4064114480880222E-2</v>
      </c>
      <c r="L22" s="24">
        <f t="shared" si="0"/>
        <v>33876.21</v>
      </c>
    </row>
    <row r="23" spans="2:12" s="25" customFormat="1" ht="15" x14ac:dyDescent="0.25">
      <c r="B23" s="26" t="s">
        <v>29</v>
      </c>
      <c r="C23" s="27">
        <f>SUM(C11:C22)</f>
        <v>1167.0419999999999</v>
      </c>
      <c r="D23" s="27">
        <f>SUM(D11:D22)</f>
        <v>931609.87999999989</v>
      </c>
      <c r="E23" s="34">
        <f>E22</f>
        <v>4626.1000000000004</v>
      </c>
      <c r="F23" s="29">
        <f>SUM(F11:F22)/12</f>
        <v>2.2999999999999996E-2</v>
      </c>
      <c r="G23" s="28"/>
      <c r="H23" s="28"/>
      <c r="I23" s="28"/>
      <c r="J23" s="28">
        <f>SUM(J11:J22)</f>
        <v>1030884.4800000001</v>
      </c>
      <c r="K23" s="30">
        <f>SUM(K11:K22)/12</f>
        <v>2.1022783770346512E-2</v>
      </c>
      <c r="L23" s="28">
        <f t="shared" ref="L23" si="1">SUM(L11:L22)</f>
        <v>99274.600000000093</v>
      </c>
    </row>
    <row r="26" spans="2:12" ht="18.75" customHeight="1" x14ac:dyDescent="0.25">
      <c r="D26" s="35" t="s">
        <v>31</v>
      </c>
      <c r="K26" s="1" t="s">
        <v>32</v>
      </c>
    </row>
  </sheetData>
  <sheetProtection selectLockedCells="1" selectUnlockedCells="1"/>
  <mergeCells count="10">
    <mergeCell ref="L8:L9"/>
    <mergeCell ref="B2:L2"/>
    <mergeCell ref="B4:L4"/>
    <mergeCell ref="B8:B9"/>
    <mergeCell ref="C8:D9"/>
    <mergeCell ref="E8:E9"/>
    <mergeCell ref="F8:F9"/>
    <mergeCell ref="G8:I8"/>
    <mergeCell ref="J8:J9"/>
    <mergeCell ref="K8:K9"/>
  </mergeCells>
  <pageMargins left="0.11805555555555555" right="0.11805555555555555" top="0.15763888888888888" bottom="0.15763888888888888" header="0.51180555555555551" footer="0.51180555555555551"/>
  <pageSetup paperSize="9" scale="43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Шаповалова Татьяна Витальевна</cp:lastModifiedBy>
  <dcterms:created xsi:type="dcterms:W3CDTF">2018-04-09T01:58:38Z</dcterms:created>
  <dcterms:modified xsi:type="dcterms:W3CDTF">2020-03-12T07:18:10Z</dcterms:modified>
</cp:coreProperties>
</file>